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919" documentId="13_ncr:1_{F54DCCFE-6A92-4F51-B1FB-C2207A561129}" xr6:coauthVersionLast="47" xr6:coauthVersionMax="47" xr10:uidLastSave="{BA5D96C3-BF2C-41F6-B663-126CFF190090}"/>
  <bookViews>
    <workbookView xWindow="28680" yWindow="-120" windowWidth="29040" windowHeight="17520" xr2:uid="{00000000-000D-0000-FFFF-FFFF00000000}"/>
  </bookViews>
  <sheets>
    <sheet name="Lisa 10. RIT" sheetId="1" r:id="rId1"/>
  </sheets>
  <externalReferences>
    <externalReference r:id="rId2"/>
  </externalReferences>
  <definedNames>
    <definedName name="_xlnm._FilterDatabase" localSheetId="0" hidden="1">'Lisa 10. RIT'!$A$5:$E$41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0" i="1"/>
  <c r="F16" i="1"/>
  <c r="G16" i="1"/>
  <c r="E16" i="1"/>
  <c r="I22" i="1"/>
  <c r="F22" i="1"/>
  <c r="F13" i="1"/>
  <c r="G22" i="1"/>
  <c r="E22" i="1"/>
  <c r="E27" i="1"/>
  <c r="I12" i="1"/>
  <c r="I11" i="1"/>
  <c r="I10" i="1"/>
  <c r="I7" i="1"/>
  <c r="G7" i="1"/>
  <c r="F7" i="1"/>
  <c r="E7" i="1"/>
  <c r="F10" i="1"/>
  <c r="F11" i="1"/>
  <c r="F12" i="1"/>
  <c r="H22" i="1"/>
  <c r="H16" i="1" s="1"/>
  <c r="I24" i="1"/>
  <c r="I8" i="1"/>
  <c r="I9" i="1"/>
  <c r="I15" i="1"/>
  <c r="I17" i="1"/>
  <c r="I19" i="1"/>
  <c r="I21" i="1"/>
  <c r="I23" i="1"/>
  <c r="I25" i="1"/>
  <c r="I26" i="1"/>
  <c r="I28" i="1"/>
  <c r="I29" i="1"/>
  <c r="I30" i="1"/>
  <c r="I32" i="1"/>
  <c r="I33" i="1"/>
  <c r="I34" i="1"/>
  <c r="I36" i="1"/>
  <c r="I37" i="1"/>
  <c r="I38" i="1"/>
  <c r="H7" i="1"/>
  <c r="G11" i="1"/>
  <c r="H11" i="1"/>
  <c r="G12" i="1"/>
  <c r="H12" i="1"/>
  <c r="F14" i="1"/>
  <c r="G14" i="1"/>
  <c r="H14" i="1"/>
  <c r="F27" i="1"/>
  <c r="G27" i="1"/>
  <c r="H27" i="1"/>
  <c r="F31" i="1"/>
  <c r="G31" i="1"/>
  <c r="H31" i="1"/>
  <c r="H13" i="1" s="1"/>
  <c r="F35" i="1"/>
  <c r="G35" i="1"/>
  <c r="H35" i="1"/>
  <c r="G13" i="1" l="1"/>
  <c r="I16" i="1"/>
  <c r="H10" i="1"/>
  <c r="H6" i="1" s="1"/>
  <c r="G10" i="1"/>
  <c r="G6" i="1" l="1"/>
  <c r="F6" i="1"/>
  <c r="E14" i="1"/>
  <c r="I14" i="1" s="1"/>
  <c r="E31" i="1"/>
  <c r="I31" i="1" s="1"/>
  <c r="E11" i="1"/>
  <c r="E12" i="1"/>
  <c r="E13" i="1" l="1"/>
  <c r="I13" i="1" s="1"/>
  <c r="E10" i="1"/>
  <c r="E6" i="1" l="1"/>
  <c r="I6" i="1" s="1"/>
  <c r="E35" i="1"/>
  <c r="I35" i="1" s="1"/>
  <c r="I27" i="1" l="1"/>
</calcChain>
</file>

<file path=xl/sharedStrings.xml><?xml version="1.0" encoding="utf-8"?>
<sst xmlns="http://schemas.openxmlformats.org/spreadsheetml/2006/main" count="46" uniqueCount="34">
  <si>
    <t>2026. a käskkirja nr</t>
  </si>
  <si>
    <t>Lisa 10</t>
  </si>
  <si>
    <t>Riigi Info- ja Kommunikatsioonitehnoloogia Keskuse 2026. aasta eelarve</t>
  </si>
  <si>
    <t>Eelarve liik</t>
  </si>
  <si>
    <t>Eelarve konto</t>
  </si>
  <si>
    <t>Objekt</t>
  </si>
  <si>
    <t>Riigi Info- ja Kommunikatsioonitehnoloogia Keskus</t>
  </si>
  <si>
    <t>TULUD</t>
  </si>
  <si>
    <t>Programmi tegevus: Digiriigi teenuste ja platvormide tagamine</t>
  </si>
  <si>
    <t>Käibemaks</t>
  </si>
  <si>
    <t>INVESTEERINGUD</t>
  </si>
  <si>
    <t>sh investeeringute käibemaks</t>
  </si>
  <si>
    <t>Tööjõukulud</t>
  </si>
  <si>
    <t>Majandamiskulud</t>
  </si>
  <si>
    <t>SE000028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</si>
  <si>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</si>
  <si>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</si>
  <si>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</si>
  <si>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</si>
  <si>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</si>
  <si>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</si>
  <si>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sh piirmääraga vahendid</t>
  </si>
  <si>
    <t>Arvestuslikud ja piirmääraga vahendid</t>
  </si>
  <si>
    <t>* kuludes ei sisaldu amortisatsioon (mitterahaline kulu)</t>
  </si>
  <si>
    <t>KULUD*</t>
  </si>
  <si>
    <t xml:space="preserve">2026. a esialgne eelarve </t>
  </si>
  <si>
    <t>Ülekantavad vahendid</t>
  </si>
  <si>
    <t>Eelarve muudatused</t>
  </si>
  <si>
    <t>Lisaeelarve muudatused</t>
  </si>
  <si>
    <t>2026. a eelarve kokku</t>
  </si>
  <si>
    <t>Lai riigikaitse</t>
  </si>
  <si>
    <t>SR030087</t>
  </si>
  <si>
    <t>Majandamiskulud, sh</t>
  </si>
  <si>
    <t>RKAS remondi- ja kapitalikomponent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</si>
</sst>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ptos Narrow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6" fillId="0" borderId="0" xfId="2" applyFont="1"/>
    <xf numFmtId="0" fontId="4" fillId="0" borderId="0" xfId="2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3" fontId="19" fillId="0" borderId="0" xfId="1" applyNumberFormat="1" applyFont="1"/>
    <xf numFmtId="3" fontId="20" fillId="0" borderId="0" xfId="0" applyNumberFormat="1" applyFont="1"/>
    <xf numFmtId="0" fontId="5" fillId="0" borderId="0" xfId="3" applyFont="1" applyAlignment="1">
      <alignment horizontal="left" indent="1"/>
    </xf>
    <xf numFmtId="3" fontId="6" fillId="0" borderId="0" xfId="1" applyNumberFormat="1" applyFont="1"/>
    <xf numFmtId="0" fontId="21" fillId="0" borderId="0" xfId="0" applyFont="1" applyAlignment="1">
      <alignment horizontal="left" indent="1"/>
    </xf>
    <xf numFmtId="0" fontId="22" fillId="0" borderId="0" xfId="3" applyFont="1"/>
    <xf numFmtId="0" fontId="6" fillId="0" borderId="0" xfId="3" applyFont="1" applyAlignment="1">
      <alignment horizontal="left"/>
    </xf>
    <xf numFmtId="0" fontId="23" fillId="0" borderId="0" xfId="3" applyFont="1" applyAlignment="1">
      <alignment horizontal="left" indent="1"/>
    </xf>
    <xf numFmtId="3" fontId="4" fillId="0" borderId="0" xfId="3" applyNumberFormat="1" applyFont="1"/>
    <xf numFmtId="0" fontId="24" fillId="0" borderId="0" xfId="0" applyFont="1" applyAlignment="1">
      <alignment horizontal="left" vertical="center" wrapText="1"/>
    </xf>
    <xf numFmtId="3" fontId="25" fillId="0" borderId="0" xfId="2" applyNumberFormat="1" applyFont="1"/>
    <xf numFmtId="0" fontId="15" fillId="0" borderId="0" xfId="0" applyFont="1" applyAlignment="1">
      <alignment horizontal="left" indent="1"/>
    </xf>
    <xf numFmtId="0" fontId="5" fillId="0" borderId="0" xfId="3" applyFont="1" applyAlignment="1">
      <alignment horizontal="left" indent="3"/>
    </xf>
    <xf numFmtId="3" fontId="5" fillId="0" borderId="0" xfId="2" applyNumberFormat="1" applyFont="1"/>
  </cellXfs>
  <cellStyles count="4"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Zeros="0" tabSelected="1" zoomScaleNormal="100" workbookViewId="0">
      <selection activeCell="K19" sqref="K19"/>
    </sheetView>
  </sheetViews>
  <sheetFormatPr defaultColWidth="9.42578125" defaultRowHeight="13.5" customHeight="1" x14ac:dyDescent="0.2"/>
  <cols>
    <col min="1" max="1" width="58.85546875" style="1" customWidth="1"/>
    <col min="2" max="3" width="7.85546875" style="3" hidden="1" customWidth="1"/>
    <col min="4" max="4" width="9.28515625" style="1" hidden="1" customWidth="1"/>
    <col min="5" max="5" width="14.140625" style="1" customWidth="1"/>
    <col min="6" max="6" width="13" style="1" customWidth="1"/>
    <col min="7" max="7" width="13.140625" style="1" customWidth="1"/>
    <col min="8" max="8" width="12.140625" style="1" hidden="1" customWidth="1"/>
    <col min="9" max="9" width="13.5703125" style="1" customWidth="1"/>
    <col min="10" max="16384" width="9.42578125" style="1"/>
  </cols>
  <sheetData>
    <row r="1" spans="1:9" ht="13.5" customHeight="1" x14ac:dyDescent="0.2">
      <c r="A1" s="2"/>
      <c r="E1" s="23" t="s">
        <v>0</v>
      </c>
    </row>
    <row r="2" spans="1:9" ht="13.5" customHeight="1" x14ac:dyDescent="0.2">
      <c r="A2" s="2"/>
      <c r="E2" s="23" t="s">
        <v>1</v>
      </c>
    </row>
    <row r="3" spans="1:9" ht="13.5" customHeight="1" x14ac:dyDescent="0.25">
      <c r="A3" s="28" t="s">
        <v>2</v>
      </c>
      <c r="E3" s="4"/>
    </row>
    <row r="4" spans="1:9" ht="13.5" customHeight="1" x14ac:dyDescent="0.2">
      <c r="A4" s="5"/>
      <c r="E4" s="4"/>
    </row>
    <row r="5" spans="1:9" s="5" customFormat="1" ht="25.5" x14ac:dyDescent="0.2">
      <c r="A5" s="31"/>
      <c r="B5" s="31" t="s">
        <v>3</v>
      </c>
      <c r="C5" s="31" t="s">
        <v>4</v>
      </c>
      <c r="D5" s="31" t="s">
        <v>5</v>
      </c>
      <c r="E5" s="37" t="s">
        <v>25</v>
      </c>
      <c r="F5" s="37" t="s">
        <v>26</v>
      </c>
      <c r="G5" s="37" t="s">
        <v>27</v>
      </c>
      <c r="H5" s="37" t="s">
        <v>28</v>
      </c>
      <c r="I5" s="37" t="s">
        <v>29</v>
      </c>
    </row>
    <row r="6" spans="1:9" s="5" customFormat="1" ht="17.25" x14ac:dyDescent="0.3">
      <c r="A6" s="7" t="s">
        <v>6</v>
      </c>
      <c r="B6" s="8"/>
      <c r="C6" s="8"/>
      <c r="D6" s="21"/>
      <c r="E6" s="11">
        <f>E10+E13</f>
        <v>46028136.999399997</v>
      </c>
      <c r="F6" s="11">
        <f t="shared" ref="F6:H6" si="0">F10+F13</f>
        <v>12424575.206600022</v>
      </c>
      <c r="G6" s="11">
        <f t="shared" si="0"/>
        <v>116779</v>
      </c>
      <c r="H6" s="11">
        <f t="shared" si="0"/>
        <v>0</v>
      </c>
      <c r="I6" s="11">
        <f>E6+F6+G6+H6</f>
        <v>58569491.206000015</v>
      </c>
    </row>
    <row r="7" spans="1:9" s="5" customFormat="1" ht="13.5" customHeight="1" x14ac:dyDescent="0.2">
      <c r="A7" s="42" t="s">
        <v>21</v>
      </c>
      <c r="B7" s="8"/>
      <c r="C7" s="8"/>
      <c r="D7" s="21"/>
      <c r="E7" s="46">
        <f>E17+E18+E23+E24</f>
        <v>31695027.999699999</v>
      </c>
      <c r="F7" s="46">
        <f>F17+F18+F23+F24</f>
        <v>12424575.206600022</v>
      </c>
      <c r="G7" s="46">
        <f>G17+G18+G23+G24</f>
        <v>116779</v>
      </c>
      <c r="H7" s="46">
        <f t="shared" ref="H7" si="1">H17+H18+H23</f>
        <v>0</v>
      </c>
      <c r="I7" s="46">
        <f>E7+F7+G7+H7</f>
        <v>44236382.20630002</v>
      </c>
    </row>
    <row r="8" spans="1:9" s="5" customFormat="1" ht="13.5" customHeight="1" x14ac:dyDescent="0.3">
      <c r="A8" s="7"/>
      <c r="B8" s="8"/>
      <c r="C8" s="8"/>
      <c r="D8" s="21"/>
      <c r="E8" s="11"/>
      <c r="F8" s="11"/>
      <c r="G8" s="11"/>
      <c r="H8" s="11"/>
      <c r="I8" s="11">
        <f t="shared" ref="I8:I38" si="2">E8+F8+G8+H8</f>
        <v>0</v>
      </c>
    </row>
    <row r="9" spans="1:9" s="5" customFormat="1" ht="17.25" x14ac:dyDescent="0.3">
      <c r="A9" s="7" t="s">
        <v>7</v>
      </c>
      <c r="B9" s="8"/>
      <c r="C9" s="8"/>
      <c r="D9" s="21"/>
      <c r="E9" s="39">
        <v>8414453.9002999999</v>
      </c>
      <c r="F9" s="39"/>
      <c r="G9" s="39"/>
      <c r="H9" s="39"/>
      <c r="I9" s="39">
        <f t="shared" si="2"/>
        <v>8414453.9002999999</v>
      </c>
    </row>
    <row r="10" spans="1:9" s="24" customFormat="1" ht="17.25" x14ac:dyDescent="0.3">
      <c r="A10" s="7" t="s">
        <v>24</v>
      </c>
      <c r="B10" s="29"/>
      <c r="C10" s="29"/>
      <c r="D10" s="30"/>
      <c r="E10" s="11">
        <f>E11+E12</f>
        <v>40000136.999399997</v>
      </c>
      <c r="F10" s="11">
        <f>F11+F12</f>
        <v>11083874.446900021</v>
      </c>
      <c r="G10" s="11">
        <f t="shared" ref="G10:H10" si="3">G11+G12</f>
        <v>116779</v>
      </c>
      <c r="H10" s="11">
        <f t="shared" si="3"/>
        <v>0</v>
      </c>
      <c r="I10" s="11">
        <f>E10+F10+G10+H10</f>
        <v>51200790.446300015</v>
      </c>
    </row>
    <row r="11" spans="1:9" s="24" customFormat="1" ht="15.75" x14ac:dyDescent="0.25">
      <c r="A11" s="49" t="s">
        <v>8</v>
      </c>
      <c r="B11" s="25"/>
      <c r="C11" s="27"/>
      <c r="D11" s="26"/>
      <c r="E11" s="28">
        <f>E17+E18+E28+E29+E37+E36</f>
        <v>35171615.999699995</v>
      </c>
      <c r="F11" s="28">
        <f>F17+F18+F28+F29+F37+F36</f>
        <v>11083874.446900021</v>
      </c>
      <c r="G11" s="28">
        <f t="shared" ref="G11:H11" si="4">G17+G18+G28+G29+G37+G36</f>
        <v>116779</v>
      </c>
      <c r="H11" s="28">
        <f t="shared" si="4"/>
        <v>0</v>
      </c>
      <c r="I11" s="28">
        <f>E11+F11+G11+H11</f>
        <v>46372269.44660002</v>
      </c>
    </row>
    <row r="12" spans="1:9" s="24" customFormat="1" ht="15.75" x14ac:dyDescent="0.25">
      <c r="A12" s="49" t="s">
        <v>9</v>
      </c>
      <c r="B12" s="25"/>
      <c r="C12" s="27"/>
      <c r="D12" s="26"/>
      <c r="E12" s="28">
        <f>E21+E30+E38</f>
        <v>4828520.9997000005</v>
      </c>
      <c r="F12" s="28">
        <f>F21+F30+F38</f>
        <v>0</v>
      </c>
      <c r="G12" s="28">
        <f t="shared" ref="G12:H12" si="5">G21+G30+G38</f>
        <v>0</v>
      </c>
      <c r="H12" s="28">
        <f t="shared" si="5"/>
        <v>0</v>
      </c>
      <c r="I12" s="28">
        <f>E12+F12+G12+H12</f>
        <v>4828520.9997000005</v>
      </c>
    </row>
    <row r="13" spans="1:9" s="24" customFormat="1" ht="17.25" x14ac:dyDescent="0.3">
      <c r="A13" s="7" t="s">
        <v>10</v>
      </c>
      <c r="B13" s="29"/>
      <c r="C13" s="29"/>
      <c r="D13" s="30"/>
      <c r="E13" s="11">
        <f>E22+E31</f>
        <v>6028000</v>
      </c>
      <c r="F13" s="11">
        <f>F22+F31</f>
        <v>1340700.7597000001</v>
      </c>
      <c r="G13" s="11">
        <f t="shared" ref="G13:H13" si="6">G22+G31</f>
        <v>0</v>
      </c>
      <c r="H13" s="11">
        <f t="shared" si="6"/>
        <v>0</v>
      </c>
      <c r="I13" s="11">
        <f t="shared" si="2"/>
        <v>7368700.7597000003</v>
      </c>
    </row>
    <row r="14" spans="1:9" s="24" customFormat="1" ht="13.5" customHeight="1" x14ac:dyDescent="0.3">
      <c r="A14" s="32" t="s">
        <v>11</v>
      </c>
      <c r="B14" s="29"/>
      <c r="C14" s="29"/>
      <c r="D14" s="30"/>
      <c r="E14" s="4">
        <f>E25+E33</f>
        <v>1166710</v>
      </c>
      <c r="F14" s="4">
        <f t="shared" ref="F14:H14" si="7">F25+F33</f>
        <v>0</v>
      </c>
      <c r="G14" s="4">
        <f t="shared" si="7"/>
        <v>0</v>
      </c>
      <c r="H14" s="4">
        <f t="shared" si="7"/>
        <v>0</v>
      </c>
      <c r="I14" s="4">
        <f t="shared" si="2"/>
        <v>1166710</v>
      </c>
    </row>
    <row r="15" spans="1:9" s="5" customFormat="1" ht="13.5" customHeight="1" x14ac:dyDescent="0.25">
      <c r="A15" s="12"/>
      <c r="B15" s="22"/>
      <c r="C15" s="10"/>
      <c r="D15" s="9"/>
      <c r="E15" s="13"/>
      <c r="F15" s="13"/>
      <c r="G15" s="13"/>
      <c r="H15" s="13"/>
      <c r="I15" s="13">
        <f t="shared" si="2"/>
        <v>0</v>
      </c>
    </row>
    <row r="16" spans="1:9" s="5" customFormat="1" ht="13.5" customHeight="1" x14ac:dyDescent="0.25">
      <c r="A16" s="43" t="s">
        <v>22</v>
      </c>
      <c r="B16" s="22"/>
      <c r="C16" s="10"/>
      <c r="D16" s="9"/>
      <c r="E16" s="48">
        <f>+E17+E18+E21+E22</f>
        <v>36836059.999399997</v>
      </c>
      <c r="F16" s="48">
        <f t="shared" ref="F16:G16" si="8">+F17+F18+F21+F22</f>
        <v>12424575.206600022</v>
      </c>
      <c r="G16" s="48">
        <f t="shared" si="8"/>
        <v>116779</v>
      </c>
      <c r="H16" s="48">
        <f t="shared" ref="H16" si="9">+H17+H18+H21+H22</f>
        <v>0</v>
      </c>
      <c r="I16" s="48">
        <f>E16+F16+G16+H16</f>
        <v>49377414.206000015</v>
      </c>
    </row>
    <row r="17" spans="1:11" s="5" customFormat="1" ht="13.5" customHeight="1" x14ac:dyDescent="0.2">
      <c r="A17" s="17" t="s">
        <v>12</v>
      </c>
      <c r="B17" s="14">
        <v>20</v>
      </c>
      <c r="C17" s="14">
        <v>50</v>
      </c>
      <c r="D17" s="9"/>
      <c r="E17" s="18">
        <v>8967420</v>
      </c>
      <c r="F17" s="18">
        <v>1424201.4614000199</v>
      </c>
      <c r="G17" s="18"/>
      <c r="H17" s="18"/>
      <c r="I17" s="18">
        <f t="shared" si="2"/>
        <v>10391621.461400021</v>
      </c>
    </row>
    <row r="18" spans="1:11" s="5" customFormat="1" ht="13.5" customHeight="1" x14ac:dyDescent="0.2">
      <c r="A18" s="17" t="s">
        <v>32</v>
      </c>
      <c r="B18" s="14">
        <v>20</v>
      </c>
      <c r="C18" s="14">
        <v>55</v>
      </c>
      <c r="D18" s="14"/>
      <c r="E18" s="18">
        <v>19027607.999699999</v>
      </c>
      <c r="F18" s="18">
        <v>9659672.9855000004</v>
      </c>
      <c r="G18" s="18">
        <v>116779</v>
      </c>
      <c r="H18" s="18"/>
      <c r="I18" s="18">
        <f>E18+F18+G18+H18</f>
        <v>28804059.985199999</v>
      </c>
      <c r="K18" s="41"/>
    </row>
    <row r="19" spans="1:11" s="5" customFormat="1" ht="13.5" customHeight="1" x14ac:dyDescent="0.2">
      <c r="A19" s="50" t="s">
        <v>33</v>
      </c>
      <c r="B19" s="14">
        <v>20</v>
      </c>
      <c r="C19" s="14">
        <v>55</v>
      </c>
      <c r="D19" s="14" t="s">
        <v>14</v>
      </c>
      <c r="E19" s="51">
        <v>21506.999800000107</v>
      </c>
      <c r="F19" s="51"/>
      <c r="G19" s="51">
        <v>733</v>
      </c>
      <c r="H19" s="51"/>
      <c r="I19" s="51">
        <f t="shared" si="2"/>
        <v>22239.999800000107</v>
      </c>
    </row>
    <row r="20" spans="1:11" s="5" customFormat="1" ht="13.5" customHeight="1" x14ac:dyDescent="0.2">
      <c r="A20" s="50" t="s">
        <v>30</v>
      </c>
      <c r="B20" s="14">
        <v>20</v>
      </c>
      <c r="C20" s="14">
        <v>55</v>
      </c>
      <c r="D20" s="14" t="s">
        <v>31</v>
      </c>
      <c r="E20" s="51"/>
      <c r="F20" s="51">
        <v>51120</v>
      </c>
      <c r="G20" s="51"/>
      <c r="H20" s="51"/>
      <c r="I20" s="51">
        <f t="shared" si="2"/>
        <v>51120</v>
      </c>
    </row>
    <row r="21" spans="1:11" s="5" customFormat="1" ht="13.5" customHeight="1" x14ac:dyDescent="0.2">
      <c r="A21" s="35" t="s">
        <v>9</v>
      </c>
      <c r="B21" s="14">
        <v>10</v>
      </c>
      <c r="C21" s="34">
        <v>601000</v>
      </c>
      <c r="D21" s="19"/>
      <c r="E21" s="18">
        <v>4013031.9997</v>
      </c>
      <c r="F21" s="18"/>
      <c r="G21" s="18"/>
      <c r="H21" s="18"/>
      <c r="I21" s="18">
        <f t="shared" si="2"/>
        <v>4013031.9997</v>
      </c>
    </row>
    <row r="22" spans="1:11" s="5" customFormat="1" ht="13.5" customHeight="1" x14ac:dyDescent="0.2">
      <c r="A22" s="44" t="s">
        <v>15</v>
      </c>
      <c r="B22" s="14"/>
      <c r="C22" s="14"/>
      <c r="D22" s="19"/>
      <c r="E22" s="15">
        <f>+E23+E24+E25</f>
        <v>4828000</v>
      </c>
      <c r="F22" s="15">
        <f>+F23+F24+F25</f>
        <v>1340700.7597000001</v>
      </c>
      <c r="G22" s="15">
        <f t="shared" ref="G22" si="10">+G23+G24+G25</f>
        <v>0</v>
      </c>
      <c r="H22" s="15">
        <f t="shared" ref="H22" si="11">+H23+H24+H25</f>
        <v>0</v>
      </c>
      <c r="I22" s="15">
        <f>E22+F22+G22+H22</f>
        <v>6168700.7597000003</v>
      </c>
    </row>
    <row r="23" spans="1:11" s="5" customFormat="1" ht="13.5" customHeight="1" x14ac:dyDescent="0.2">
      <c r="A23" s="35" t="s">
        <v>16</v>
      </c>
      <c r="B23" s="34">
        <v>20</v>
      </c>
      <c r="C23" s="34">
        <v>15</v>
      </c>
      <c r="D23" s="34" t="s">
        <v>17</v>
      </c>
      <c r="E23" s="18">
        <v>3700000</v>
      </c>
      <c r="F23" s="18">
        <v>1136227.7597000001</v>
      </c>
      <c r="G23" s="18"/>
      <c r="H23" s="18"/>
      <c r="I23" s="18">
        <f t="shared" si="2"/>
        <v>4836227.7597000003</v>
      </c>
    </row>
    <row r="24" spans="1:11" s="5" customFormat="1" ht="13.5" customHeight="1" x14ac:dyDescent="0.2">
      <c r="A24" s="35" t="s">
        <v>30</v>
      </c>
      <c r="B24" s="34">
        <v>20</v>
      </c>
      <c r="C24" s="34">
        <v>15</v>
      </c>
      <c r="D24" s="34" t="s">
        <v>31</v>
      </c>
      <c r="E24" s="18"/>
      <c r="F24" s="18">
        <v>204473</v>
      </c>
      <c r="G24" s="18"/>
      <c r="H24" s="18"/>
      <c r="I24" s="18">
        <f t="shared" si="2"/>
        <v>204473</v>
      </c>
    </row>
    <row r="25" spans="1:11" s="5" customFormat="1" ht="13.5" customHeight="1" x14ac:dyDescent="0.2">
      <c r="A25" s="45" t="s">
        <v>18</v>
      </c>
      <c r="B25" s="14">
        <v>10</v>
      </c>
      <c r="C25" s="14">
        <v>601002</v>
      </c>
      <c r="D25" s="36"/>
      <c r="E25" s="18">
        <v>1128000</v>
      </c>
      <c r="F25" s="18"/>
      <c r="G25" s="18"/>
      <c r="H25" s="18"/>
      <c r="I25" s="18">
        <f t="shared" si="2"/>
        <v>1128000</v>
      </c>
    </row>
    <row r="26" spans="1:11" s="5" customFormat="1" ht="13.5" customHeight="1" x14ac:dyDescent="0.2">
      <c r="A26" s="17"/>
      <c r="B26" s="14"/>
      <c r="C26" s="14"/>
      <c r="D26" s="14"/>
      <c r="E26" s="18"/>
      <c r="F26" s="18"/>
      <c r="G26" s="18"/>
      <c r="H26" s="18"/>
      <c r="I26" s="18">
        <f t="shared" si="2"/>
        <v>0</v>
      </c>
    </row>
    <row r="27" spans="1:11" s="5" customFormat="1" ht="13.5" customHeight="1" x14ac:dyDescent="0.25">
      <c r="A27" s="33" t="s">
        <v>19</v>
      </c>
      <c r="B27" s="34"/>
      <c r="C27" s="34"/>
      <c r="D27" s="34"/>
      <c r="E27" s="48">
        <f>E32+E33+E28+E29+E30</f>
        <v>5092077</v>
      </c>
      <c r="F27" s="48">
        <f t="shared" ref="F27:H27" si="12">F32+F33+F28+F29+F30</f>
        <v>0</v>
      </c>
      <c r="G27" s="48">
        <f t="shared" si="12"/>
        <v>0</v>
      </c>
      <c r="H27" s="48">
        <f t="shared" si="12"/>
        <v>0</v>
      </c>
      <c r="I27" s="48">
        <f t="shared" si="2"/>
        <v>5092077</v>
      </c>
    </row>
    <row r="28" spans="1:11" s="5" customFormat="1" ht="13.5" customHeight="1" x14ac:dyDescent="0.2">
      <c r="A28" s="35" t="s">
        <v>12</v>
      </c>
      <c r="B28" s="34">
        <v>40</v>
      </c>
      <c r="C28" s="34">
        <v>50</v>
      </c>
      <c r="D28" s="34"/>
      <c r="E28" s="18">
        <v>1978717</v>
      </c>
      <c r="F28" s="18"/>
      <c r="G28" s="18"/>
      <c r="H28" s="18"/>
      <c r="I28" s="18">
        <f t="shared" si="2"/>
        <v>1978717</v>
      </c>
    </row>
    <row r="29" spans="1:11" s="5" customFormat="1" ht="13.5" customHeight="1" x14ac:dyDescent="0.2">
      <c r="A29" s="35" t="s">
        <v>13</v>
      </c>
      <c r="B29" s="34">
        <v>40</v>
      </c>
      <c r="C29" s="34">
        <v>55</v>
      </c>
      <c r="D29" s="34"/>
      <c r="E29" s="18">
        <v>1639806</v>
      </c>
      <c r="F29" s="18"/>
      <c r="G29" s="18"/>
      <c r="H29" s="18"/>
      <c r="I29" s="18">
        <f t="shared" si="2"/>
        <v>1639806</v>
      </c>
    </row>
    <row r="30" spans="1:11" s="5" customFormat="1" ht="13.5" customHeight="1" x14ac:dyDescent="0.2">
      <c r="A30" s="35" t="s">
        <v>9</v>
      </c>
      <c r="B30" s="34">
        <v>40</v>
      </c>
      <c r="C30" s="34">
        <v>601000</v>
      </c>
      <c r="D30" s="34"/>
      <c r="E30" s="18">
        <v>273554</v>
      </c>
      <c r="F30" s="18"/>
      <c r="G30" s="18"/>
      <c r="H30" s="18"/>
      <c r="I30" s="18">
        <f t="shared" si="2"/>
        <v>273554</v>
      </c>
    </row>
    <row r="31" spans="1:11" s="5" customFormat="1" ht="13.5" customHeight="1" x14ac:dyDescent="0.2">
      <c r="A31" s="44" t="s">
        <v>15</v>
      </c>
      <c r="B31" s="34"/>
      <c r="C31" s="34"/>
      <c r="D31" s="34"/>
      <c r="E31" s="15">
        <f>+E32+E33</f>
        <v>1200000</v>
      </c>
      <c r="F31" s="15">
        <f t="shared" ref="F31:H31" si="13">+F32+F33</f>
        <v>0</v>
      </c>
      <c r="G31" s="15">
        <f t="shared" si="13"/>
        <v>0</v>
      </c>
      <c r="H31" s="15">
        <f t="shared" si="13"/>
        <v>0</v>
      </c>
      <c r="I31" s="15">
        <f t="shared" si="2"/>
        <v>1200000</v>
      </c>
    </row>
    <row r="32" spans="1:11" s="5" customFormat="1" ht="13.5" customHeight="1" x14ac:dyDescent="0.2">
      <c r="A32" s="35" t="s">
        <v>16</v>
      </c>
      <c r="B32" s="34">
        <v>40</v>
      </c>
      <c r="C32" s="34">
        <v>15</v>
      </c>
      <c r="D32" s="34" t="s">
        <v>17</v>
      </c>
      <c r="E32" s="18">
        <v>1161290</v>
      </c>
      <c r="F32" s="18"/>
      <c r="G32" s="18"/>
      <c r="H32" s="18"/>
      <c r="I32" s="18">
        <f t="shared" si="2"/>
        <v>1161290</v>
      </c>
    </row>
    <row r="33" spans="1:9" s="5" customFormat="1" ht="13.5" customHeight="1" x14ac:dyDescent="0.2">
      <c r="A33" s="45" t="s">
        <v>18</v>
      </c>
      <c r="B33" s="14">
        <v>40</v>
      </c>
      <c r="C33" s="14">
        <v>601002</v>
      </c>
      <c r="D33" s="36"/>
      <c r="E33" s="18">
        <v>38710</v>
      </c>
      <c r="F33" s="18"/>
      <c r="G33" s="18"/>
      <c r="H33" s="18"/>
      <c r="I33" s="18">
        <f t="shared" si="2"/>
        <v>38710</v>
      </c>
    </row>
    <row r="34" spans="1:9" s="5" customFormat="1" ht="13.5" customHeight="1" x14ac:dyDescent="0.2">
      <c r="A34" s="40"/>
      <c r="B34" s="14"/>
      <c r="C34" s="14"/>
      <c r="D34" s="36"/>
      <c r="E34" s="18"/>
      <c r="F34" s="18"/>
      <c r="G34" s="18"/>
      <c r="H34" s="18"/>
      <c r="I34" s="18">
        <f t="shared" si="2"/>
        <v>0</v>
      </c>
    </row>
    <row r="35" spans="1:9" s="5" customFormat="1" ht="13.5" customHeight="1" x14ac:dyDescent="0.25">
      <c r="A35" s="16" t="s">
        <v>20</v>
      </c>
      <c r="B35" s="14"/>
      <c r="C35" s="14"/>
      <c r="D35" s="14"/>
      <c r="E35" s="48">
        <f>E37+E38+E36</f>
        <v>4100000</v>
      </c>
      <c r="F35" s="48">
        <f t="shared" ref="F35:H35" si="14">F37+F38+F36</f>
        <v>0</v>
      </c>
      <c r="G35" s="48">
        <f t="shared" si="14"/>
        <v>0</v>
      </c>
      <c r="H35" s="48">
        <f t="shared" si="14"/>
        <v>0</v>
      </c>
      <c r="I35" s="48">
        <f t="shared" si="2"/>
        <v>4100000</v>
      </c>
    </row>
    <row r="36" spans="1:9" s="5" customFormat="1" ht="13.5" customHeight="1" x14ac:dyDescent="0.2">
      <c r="A36" s="35" t="s">
        <v>12</v>
      </c>
      <c r="B36" s="34">
        <v>44</v>
      </c>
      <c r="C36" s="34">
        <v>50</v>
      </c>
      <c r="D36" s="14"/>
      <c r="E36" s="18">
        <v>1300000</v>
      </c>
      <c r="F36" s="18"/>
      <c r="G36" s="18"/>
      <c r="H36" s="18"/>
      <c r="I36" s="18">
        <f t="shared" si="2"/>
        <v>1300000</v>
      </c>
    </row>
    <row r="37" spans="1:9" s="5" customFormat="1" ht="13.5" customHeight="1" x14ac:dyDescent="0.2">
      <c r="A37" s="17" t="s">
        <v>13</v>
      </c>
      <c r="B37" s="14">
        <v>44</v>
      </c>
      <c r="C37" s="14">
        <v>55</v>
      </c>
      <c r="D37" s="14"/>
      <c r="E37" s="18">
        <v>2258065</v>
      </c>
      <c r="F37" s="18"/>
      <c r="G37" s="18"/>
      <c r="H37" s="18"/>
      <c r="I37" s="18">
        <f t="shared" si="2"/>
        <v>2258065</v>
      </c>
    </row>
    <row r="38" spans="1:9" s="5" customFormat="1" ht="13.5" customHeight="1" x14ac:dyDescent="0.2">
      <c r="A38" s="35" t="s">
        <v>9</v>
      </c>
      <c r="B38" s="34">
        <v>44</v>
      </c>
      <c r="C38" s="34">
        <v>601000</v>
      </c>
      <c r="D38" s="14"/>
      <c r="E38" s="18">
        <v>541935</v>
      </c>
      <c r="F38" s="18"/>
      <c r="G38" s="18"/>
      <c r="H38" s="18"/>
      <c r="I38" s="18">
        <f t="shared" si="2"/>
        <v>541935</v>
      </c>
    </row>
    <row r="39" spans="1:9" s="5" customFormat="1" ht="13.5" customHeight="1" x14ac:dyDescent="0.2">
      <c r="A39" s="20"/>
      <c r="B39" s="14"/>
      <c r="C39" s="14"/>
      <c r="D39" s="14"/>
      <c r="E39" s="18"/>
      <c r="G39" s="38"/>
    </row>
    <row r="40" spans="1:9" s="5" customFormat="1" ht="13.5" customHeight="1" x14ac:dyDescent="0.2">
      <c r="A40" s="6"/>
      <c r="B40" s="6"/>
      <c r="C40" s="6"/>
      <c r="D40" s="6"/>
      <c r="E40" s="6"/>
    </row>
    <row r="41" spans="1:9" s="5" customFormat="1" ht="13.5" customHeight="1" x14ac:dyDescent="0.2">
      <c r="A41" s="6"/>
      <c r="B41" s="6"/>
      <c r="C41" s="6"/>
      <c r="D41" s="6"/>
      <c r="E41" s="6"/>
    </row>
    <row r="42" spans="1:9" ht="13.5" customHeight="1" x14ac:dyDescent="0.2">
      <c r="A42" s="47" t="s">
        <v>23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00E8C-6779-48C4-BFE5-1F4FE62F3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8BD99-E81D-4747-AADA-16205DE758F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10. RIT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2026-05-26T06:28:39Z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